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<sst xmlns="http://schemas.openxmlformats.org/spreadsheetml/2006/main" count="236" uniqueCount="136">
  <si>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</si>
  <si>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</si>
  <si>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</si>
  <si>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</si>
  <si>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</si>
  <si>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</si>
  <si>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</si>
  <si>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</si>
  <si>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</si>
  <si>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</si>
  <si>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</si>
  <si>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UAH</t>
  </si>
  <si>
    <t>09310000-5 Електрична енергія</t>
  </si>
  <si>
    <t>2273 Оплата електроенергії</t>
  </si>
  <si>
    <t>UA-P-2017-11-13-002925-b</t>
  </si>
  <si>
    <t>37520000-9 Іграшки</t>
  </si>
  <si>
    <t>Субвенція з державного бюджету місцевим бюджетам на надання державної підтримки особам з особливими освітніми потребами.</t>
  </si>
  <si>
    <t>Допорогова закупівля</t>
  </si>
  <si>
    <t>2210 Предмети, матеріали, обладнання та інвентар</t>
  </si>
  <si>
    <t>UA-P-2017-09-14-002858-c</t>
  </si>
  <si>
    <t>18410000-6 Шкільна форма</t>
  </si>
  <si>
    <t>Без використання електронної системи</t>
  </si>
  <si>
    <t>18410000-6 Спеціальний одяг</t>
  </si>
  <si>
    <t>UA-P-2017-09-14-002015-c</t>
  </si>
  <si>
    <t>22200000-2 Підписка на періодичні видання</t>
  </si>
  <si>
    <t>"Бюджетна бухгалтерія" + "Оплата праці" 
Комплект на 12 місяців 2018 р.
Кур'єрська доставка включається в вартість і надається безпосередньо постачальником</t>
  </si>
  <si>
    <t>22200000-2 Газети, періодичні спеціалізовані та інші періодичні видання і журнали</t>
  </si>
  <si>
    <t>UA-P-2017-09-13-002296-c</t>
  </si>
  <si>
    <t>50410000-2 Поточний ремонт обладнання розподільчого приладу 04 кВ</t>
  </si>
  <si>
    <t>50410000-2 Послуги з ремонту і технічного обслуговування вимірювальних, випробувальних і контрольних приладів</t>
  </si>
  <si>
    <t>2240 Оплата послуг (крім комунальних)</t>
  </si>
  <si>
    <t>UA-P-2017-09-11-000815-c</t>
  </si>
  <si>
    <t>30190000-7 Канцтовари</t>
  </si>
  <si>
    <t>30190000-7 Офісне устаткування та приладдя різне</t>
  </si>
  <si>
    <t>UA-P-2017-09-07-001353-c</t>
  </si>
  <si>
    <t>33600000-6 Ліки</t>
  </si>
  <si>
    <t>33600000-6 Фармацевтична продукція</t>
  </si>
  <si>
    <t>2220 Медикаменти та перев'язувальні матеріали</t>
  </si>
  <si>
    <t>UA-P-2017-08-16-000086-a</t>
  </si>
  <si>
    <t>75250000-3 Послуги пожежнирх и рятувальних служб (перезарядка вогнегасників)</t>
  </si>
  <si>
    <t>75250000-3 Послуги пожежних і рятувальних служб</t>
  </si>
  <si>
    <t>UA-P-2017-08-03-000274-b</t>
  </si>
  <si>
    <t>72260000-5 Послуги з супроводу M. E. Doc</t>
  </si>
  <si>
    <t>72260000-5 Послуги, пов’язані з програмним забезпеченням</t>
  </si>
  <si>
    <t>UA-P-2017-07-31-000091-b</t>
  </si>
  <si>
    <t>45310000-3 Послуги електротехнічної лабораторії (вимірювання опору)</t>
  </si>
  <si>
    <t>45310000-3 Електромонтажні роботи</t>
  </si>
  <si>
    <t>UA-P-2017-07-31-000046-b</t>
  </si>
  <si>
    <t>90920000-2 Послуги з профілактичної дезінфекції</t>
  </si>
  <si>
    <t>90920000-2 Послуги із санітарно-гігієнічної обробки приміщень</t>
  </si>
  <si>
    <t>UA-P-2017-07-21-001066-b</t>
  </si>
  <si>
    <t>66510000-8 Страхові послуги</t>
  </si>
  <si>
    <t>UA-P-2017-07-21-001038-b</t>
  </si>
  <si>
    <t>71630000-3 Метрологічні послуги</t>
  </si>
  <si>
    <t>71630000-3 Послуги з технічного огляду та випробовувань</t>
  </si>
  <si>
    <t>UA-P-2017-07-21-001000-b</t>
  </si>
  <si>
    <t>72260000-5 Інформаційно-консультаційні послуги з впровадження системи по веденню бухгалтерського обліку ПЗ «IS-pro»</t>
  </si>
  <si>
    <t>UA-P-2017-06-30-001279-b</t>
  </si>
  <si>
    <t>90400000-1 Водопостачання</t>
  </si>
  <si>
    <t>90400000-1 Послуги у сфері водовідведення</t>
  </si>
  <si>
    <t>2272 Оплата водопостачання та водовідведення</t>
  </si>
  <si>
    <t>UA-P-2017-06-30-001183-b</t>
  </si>
  <si>
    <t>72260000-5 Послуги з програмного забеспечення 1 С бюджет та "M.E.DOK"</t>
  </si>
  <si>
    <t>1С місцевий бюджет-3000,00 грн
"M.E.DOK" - 1800, грн</t>
  </si>
  <si>
    <t>UA-P-2017-06-30-001136-b</t>
  </si>
  <si>
    <t>50530000-9 Технічне обслуговування та поточний ремонт газопроводів та газового обладнання</t>
  </si>
  <si>
    <t>тех. облугов. коректора газу - 2994,00 грн
тех. обслуг. котельні - 6141,00 грн
тех.обслуг. газопроводів - 2546,00 грн</t>
  </si>
  <si>
    <t>50530000-9 Послуги з ремонту і технічного обслуговування техніки</t>
  </si>
  <si>
    <t>UA-P-2017-06-30-001096-b</t>
  </si>
  <si>
    <t>72410000-7 Надання послуг зв’язку Інтернетом проводовими мережами</t>
  </si>
  <si>
    <t>72411000-4 - Постачальники Інтернет-послуг</t>
  </si>
  <si>
    <t>72410000-7 Послуги провайдерів</t>
  </si>
  <si>
    <t>UA-P-2017-06-30-001069-b</t>
  </si>
  <si>
    <t>64210000-1 Телекомунікаційні послуги</t>
  </si>
  <si>
    <t>кошти загального фонду - 2997,00 грн
кошти спеціального фонду - 2465,18 грн</t>
  </si>
  <si>
    <t>64210000-1 Послуги телефонного зв’язку та передачі даних</t>
  </si>
  <si>
    <t>UA-P-2017-06-30-000995-b</t>
  </si>
  <si>
    <t>90510000-5 послуги з вивозу сміття</t>
  </si>
  <si>
    <t>Не потребує закупівлі в системі Прозорро згідно положення від 08.06.2016 №30/9 п.2.3.</t>
  </si>
  <si>
    <t>90510000-5 Утилізація сміття та поводження зі сміттям</t>
  </si>
  <si>
    <t>UA-P-2017-06-16-004407-b</t>
  </si>
  <si>
    <t>39711000-9 Пароконвектомат 6 рівневий з контролем швидкості вентилятора</t>
  </si>
  <si>
    <t>ДЕПУТАТСЬКІ КОШТИ</t>
  </si>
  <si>
    <t>39711000-9 Електричні побутові прилади для обробки продуктів харчування</t>
  </si>
  <si>
    <t>3110 Придбання обладнання і предметів довгострокового користування</t>
  </si>
  <si>
    <t>UA-P-2017-06-16-004394-b</t>
  </si>
  <si>
    <t>30236000-2 Комплект дошок Smartboard 680V 77 з проектором OPTOMA X305ST с креплением</t>
  </si>
  <si>
    <t>30236000-2 Комп’ютерне обладнання різне</t>
  </si>
  <si>
    <t>UA-P-2017-01-11-004813-b</t>
  </si>
  <si>
    <t>Переговорна процедура</t>
  </si>
  <si>
    <t>09310000-5 Електрична енергія
000 Класифікатор зазначений в описі закупівлі</t>
  </si>
  <si>
    <t>UA-P-2016-12-26-001302-b</t>
  </si>
  <si>
    <t>15131120-2 Вироби ковбасні</t>
  </si>
  <si>
    <t>15131120-2 Ковбасні вироби
10.13.1 Консерви та готові страви з м’яса, м’ясних субпродуктів чи крові</t>
  </si>
  <si>
    <t>2230 Продукти харчування</t>
  </si>
  <si>
    <t>UA-P-2016-12-26-001286-b</t>
  </si>
  <si>
    <t>15800000-6 Продукти харчування різні</t>
  </si>
  <si>
    <t>15800000-6 Продукти харчування різні
000 Класифікатор зазначений в описі закупівлі</t>
  </si>
  <si>
    <t>UA-P-2016-12-26-001269-b</t>
  </si>
  <si>
    <t>15330000-0 Оброблені фрукти та овочі</t>
  </si>
  <si>
    <t>15330000-0 Оброблені фрукти та овочі
10.39.1 Плоди та овочі, оброблені та законсервовані, крім картоплі</t>
  </si>
  <si>
    <t>UA-P-2016-12-26-001253-b</t>
  </si>
  <si>
    <t>15831000-2 Цукор</t>
  </si>
  <si>
    <t>15831000-2 Цукор
10.81.12-30.10 Цукор білий, кристалічний</t>
  </si>
  <si>
    <t>UA-P-2016-12-26-001242-b</t>
  </si>
  <si>
    <t>03142500-3 Яйця курячи С0</t>
  </si>
  <si>
    <t>03142500-3 Яйця
01.47.2 Яйця у шкаралупі, свіжі</t>
  </si>
  <si>
    <t>UA-P-2016-12-26-001233-b</t>
  </si>
  <si>
    <t>15320000-7 Сік фруктово-ягідний</t>
  </si>
  <si>
    <t>15320000-7 Фруктові та овочеві соки
10.32.1 Соки фруктові та овочеві</t>
  </si>
  <si>
    <t>UA-P-2016-12-26-001194-b</t>
  </si>
  <si>
    <t>15411210-7 Олія соняшникова рафінована</t>
  </si>
  <si>
    <t>15411210-7 Олія для смаження
10.41.5 Олії рафіновані</t>
  </si>
  <si>
    <t>UA-P-2016-12-26-001183-b</t>
  </si>
  <si>
    <t>03222100-4 Тропічні фрукти</t>
  </si>
  <si>
    <t>03222100-4 Тропічні фрукти і горіхи
01.23.1 Плоди цитрусових культур</t>
  </si>
  <si>
    <t>UA-P-2016-12-26-001163-b</t>
  </si>
  <si>
    <t>03220000-9 Овочі, фрукти</t>
  </si>
  <si>
    <t>03220000-9 Овочі, фрукти та горіхи
01.13.9 Овочі свіжі, н.в.і.у.</t>
  </si>
  <si>
    <t>UA-P-2016-12-26-001142-b</t>
  </si>
  <si>
    <t>15100000-9 Тушки курей заморожені, кошерні</t>
  </si>
  <si>
    <t>15100000-9 Продукція тваринництва, м’ясо та м’ясопродукти
10.12.1 М’ясо свійської птиці, свіже чи охолоджене</t>
  </si>
  <si>
    <t>UA-P-2016-12-26-001125-b</t>
  </si>
  <si>
    <t>15221000-3 Риба свіжеморожена ХЕК</t>
  </si>
  <si>
    <t>15221000-3 Морожена риба
10.20.1 Продукція рибна, свіжа, охолоджена чи заморожена</t>
  </si>
  <si>
    <t>UA-P-2016-12-26-001104-b</t>
  </si>
  <si>
    <t>15850000-1 Макаронні вироби</t>
  </si>
  <si>
    <t>15850000-1 Макаронні вироби
10.73.1 Макарони, локшина, кускус і подібні борошняні вироби</t>
  </si>
  <si>
    <t>UA-P-2016-12-26-001073-b</t>
  </si>
  <si>
    <t>15600000-4 Крупи та борошно</t>
  </si>
  <si>
    <t>15600000-4 Продукція борошномельно-круп’яної промисловості, крохмалі та крохмалепродукти
10.61 Продукція борошномельно-круп’яної промисловості</t>
  </si>
  <si>
    <t>UA-P-2016-12-26-001054-b</t>
  </si>
  <si>
    <t>15500000-3 Молочні продукти</t>
  </si>
  <si>
    <t>15500000-3 Молочні продукти
10.51 Продукти молочні та сирні</t>
  </si>
  <si>
    <t xml:space="preserve">Річний план ( додаток до річного плану) закупівель  на 2017 рік </t>
  </si>
  <si>
    <t>КЗО " НВК № 144" ДМР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</si>
</sst>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\.mm\.yyyy\ hh:mm"/>
  </numFmts>
  <fonts count="37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1"/>
  <sheetViews>
    <sheetView tabSelected="1" zoomScale="77" zoomScaleNormal="77" zoomScalePageLayoutView="0" workbookViewId="0" topLeftCell="A1">
      <pane ySplit="5" topLeftCell="A6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15.00390625" style="0" customWidth="1"/>
    <col min="2" max="2" width="35.00390625" style="0" customWidth="1"/>
    <col min="3" max="3" width="30.00390625" style="0" customWidth="1"/>
    <col min="4" max="4" width="25.00390625" style="0" customWidth="1"/>
    <col min="5" max="5" width="15.00390625" style="0" customWidth="1"/>
    <col min="6" max="6" width="10.00390625" style="0" customWidth="1"/>
    <col min="7" max="10" width="20.00390625" style="0" customWidth="1"/>
    <col min="11" max="11" width="30.00390625" style="0" customWidth="1"/>
  </cols>
  <sheetData>
    <row r="1" ht="12.75">
      <c r="A1" s="1"/>
    </row>
    <row r="2" ht="12.75">
      <c r="A2" s="1"/>
    </row>
    <row r="4" spans="1:4" ht="12.75">
      <c r="A4" s="1"/>
      <c r="B4" t="s">
        <v>134</v>
      </c>
      <c r="D4" t="s">
        <v>135</v>
      </c>
    </row>
    <row r="5" spans="1:11" ht="63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63.75">
      <c r="A6" s="1" t="s">
        <v>14</v>
      </c>
      <c r="B6" s="3" t="s">
        <v>15</v>
      </c>
      <c r="C6" s="4" t="s">
        <v>16</v>
      </c>
      <c r="D6" s="5" t="s">
        <v>17</v>
      </c>
      <c r="E6" s="6">
        <v>51000.24</v>
      </c>
      <c r="F6" s="1" t="s">
        <v>11</v>
      </c>
      <c r="G6" s="7">
        <v>43052</v>
      </c>
      <c r="H6" s="8">
        <v>43040.083333333336</v>
      </c>
      <c r="I6" s="1" t="s">
        <v>15</v>
      </c>
      <c r="J6" s="1" t="s">
        <v>18</v>
      </c>
      <c r="K6" s="9" t="str">
        <f>HYPERLINK("https://my.zakupki.prom.ua/cabinet/purchases/state_plan/view/3106943")</f>
        <v>https://my.zakupki.prom.ua/cabinet/purchases/state_plan/view/3106943</v>
      </c>
    </row>
    <row r="7" spans="1:11" ht="25.5">
      <c r="A7" s="1" t="s">
        <v>19</v>
      </c>
      <c r="B7" s="3" t="s">
        <v>20</v>
      </c>
      <c r="C7" s="4"/>
      <c r="D7" s="5" t="s">
        <v>21</v>
      </c>
      <c r="E7" s="6">
        <v>1000</v>
      </c>
      <c r="F7" s="1" t="s">
        <v>11</v>
      </c>
      <c r="G7" s="7">
        <v>42992</v>
      </c>
      <c r="H7" s="8">
        <v>42979.125</v>
      </c>
      <c r="I7" s="1" t="s">
        <v>22</v>
      </c>
      <c r="J7" s="1" t="s">
        <v>18</v>
      </c>
      <c r="K7" s="9" t="str">
        <f>HYPERLINK("https://my.zakupki.prom.ua/cabinet/purchases/state_plan/view/2770566")</f>
        <v>https://my.zakupki.prom.ua/cabinet/purchases/state_plan/view/2770566</v>
      </c>
    </row>
    <row r="8" spans="1:11" ht="89.25">
      <c r="A8" s="1" t="s">
        <v>23</v>
      </c>
      <c r="B8" s="3" t="s">
        <v>24</v>
      </c>
      <c r="C8" s="4" t="s">
        <v>25</v>
      </c>
      <c r="D8" s="5" t="s">
        <v>17</v>
      </c>
      <c r="E8" s="6">
        <v>4000</v>
      </c>
      <c r="F8" s="1" t="s">
        <v>11</v>
      </c>
      <c r="G8" s="7">
        <v>42992</v>
      </c>
      <c r="H8" s="8">
        <v>42979.125</v>
      </c>
      <c r="I8" s="1" t="s">
        <v>26</v>
      </c>
      <c r="J8" s="1" t="s">
        <v>18</v>
      </c>
      <c r="K8" s="9" t="str">
        <f>HYPERLINK("https://my.zakupki.prom.ua/cabinet/purchases/state_plan/view/2769412")</f>
        <v>https://my.zakupki.prom.ua/cabinet/purchases/state_plan/view/2769412</v>
      </c>
    </row>
    <row r="9" spans="1:11" ht="38.25">
      <c r="A9" s="1" t="s">
        <v>27</v>
      </c>
      <c r="B9" s="3" t="s">
        <v>28</v>
      </c>
      <c r="C9" s="4"/>
      <c r="D9" s="5" t="s">
        <v>17</v>
      </c>
      <c r="E9" s="6">
        <v>15000</v>
      </c>
      <c r="F9" s="1" t="s">
        <v>11</v>
      </c>
      <c r="G9" s="7">
        <v>42991</v>
      </c>
      <c r="H9" s="8">
        <v>42979.125</v>
      </c>
      <c r="I9" s="1" t="s">
        <v>29</v>
      </c>
      <c r="J9" s="1" t="s">
        <v>30</v>
      </c>
      <c r="K9" s="9" t="str">
        <f>HYPERLINK("https://my.zakupki.prom.ua/cabinet/purchases/state_plan/view/2762677")</f>
        <v>https://my.zakupki.prom.ua/cabinet/purchases/state_plan/view/2762677</v>
      </c>
    </row>
    <row r="10" spans="1:11" ht="12.75">
      <c r="A10" s="1" t="s">
        <v>31</v>
      </c>
      <c r="B10" s="3" t="s">
        <v>32</v>
      </c>
      <c r="C10" s="4"/>
      <c r="D10" s="5" t="s">
        <v>17</v>
      </c>
      <c r="E10" s="6">
        <v>11330.76</v>
      </c>
      <c r="F10" s="1" t="s">
        <v>11</v>
      </c>
      <c r="G10" s="7">
        <v>42989</v>
      </c>
      <c r="H10" s="8">
        <v>42979.125</v>
      </c>
      <c r="I10" s="1" t="s">
        <v>33</v>
      </c>
      <c r="J10" s="1" t="s">
        <v>18</v>
      </c>
      <c r="K10" s="9" t="str">
        <f>HYPERLINK("https://my.zakupki.prom.ua/cabinet/purchases/state_plan/view/2746110")</f>
        <v>https://my.zakupki.prom.ua/cabinet/purchases/state_plan/view/2746110</v>
      </c>
    </row>
    <row r="11" spans="1:11" ht="25.5">
      <c r="A11" s="1" t="s">
        <v>34</v>
      </c>
      <c r="B11" s="3" t="s">
        <v>35</v>
      </c>
      <c r="C11" s="4"/>
      <c r="D11" s="5" t="s">
        <v>21</v>
      </c>
      <c r="E11" s="6">
        <v>8565</v>
      </c>
      <c r="F11" s="1" t="s">
        <v>11</v>
      </c>
      <c r="G11" s="7">
        <v>42985</v>
      </c>
      <c r="H11" s="8">
        <v>42979.125</v>
      </c>
      <c r="I11" s="1" t="s">
        <v>36</v>
      </c>
      <c r="J11" s="1" t="s">
        <v>37</v>
      </c>
      <c r="K11" s="9" t="str">
        <f>HYPERLINK("https://my.zakupki.prom.ua/cabinet/purchases/state_plan/view/2730269")</f>
        <v>https://my.zakupki.prom.ua/cabinet/purchases/state_plan/view/2730269</v>
      </c>
    </row>
    <row r="12" spans="1:11" ht="38.25">
      <c r="A12" s="1" t="s">
        <v>38</v>
      </c>
      <c r="B12" s="3" t="s">
        <v>39</v>
      </c>
      <c r="C12" s="4"/>
      <c r="D12" s="5" t="s">
        <v>21</v>
      </c>
      <c r="E12" s="6">
        <v>1200</v>
      </c>
      <c r="F12" s="1" t="s">
        <v>11</v>
      </c>
      <c r="G12" s="7">
        <v>42963</v>
      </c>
      <c r="H12" s="8">
        <v>42948.125</v>
      </c>
      <c r="I12" s="1" t="s">
        <v>40</v>
      </c>
      <c r="J12" s="1" t="s">
        <v>30</v>
      </c>
      <c r="K12" s="9" t="str">
        <f>HYPERLINK("https://my.zakupki.prom.ua/cabinet/purchases/state_plan/view/2628347")</f>
        <v>https://my.zakupki.prom.ua/cabinet/purchases/state_plan/view/2628347</v>
      </c>
    </row>
    <row r="13" spans="1:11" ht="25.5">
      <c r="A13" s="1" t="s">
        <v>41</v>
      </c>
      <c r="B13" s="3" t="s">
        <v>42</v>
      </c>
      <c r="C13" s="4"/>
      <c r="D13" s="5" t="s">
        <v>21</v>
      </c>
      <c r="E13" s="6">
        <v>1800</v>
      </c>
      <c r="F13" s="1" t="s">
        <v>11</v>
      </c>
      <c r="G13" s="7">
        <v>42950</v>
      </c>
      <c r="H13" s="8">
        <v>42856.125</v>
      </c>
      <c r="I13" s="1" t="s">
        <v>43</v>
      </c>
      <c r="J13" s="1"/>
      <c r="K13" s="9" t="str">
        <f>HYPERLINK("https://my.zakupki.prom.ua/cabinet/purchases/state_plan/view/2567591")</f>
        <v>https://my.zakupki.prom.ua/cabinet/purchases/state_plan/view/2567591</v>
      </c>
    </row>
    <row r="14" spans="1:11" ht="25.5">
      <c r="A14" s="1" t="s">
        <v>44</v>
      </c>
      <c r="B14" s="3" t="s">
        <v>45</v>
      </c>
      <c r="C14" s="4"/>
      <c r="D14" s="5" t="s">
        <v>21</v>
      </c>
      <c r="E14" s="6">
        <v>920</v>
      </c>
      <c r="F14" s="1" t="s">
        <v>11</v>
      </c>
      <c r="G14" s="7">
        <v>42947</v>
      </c>
      <c r="H14" s="8">
        <v>42948.125</v>
      </c>
      <c r="I14" s="1" t="s">
        <v>46</v>
      </c>
      <c r="J14" s="1" t="s">
        <v>30</v>
      </c>
      <c r="K14" s="9" t="str">
        <f>HYPERLINK("https://my.zakupki.prom.ua/cabinet/purchases/state_plan/view/2548489")</f>
        <v>https://my.zakupki.prom.ua/cabinet/purchases/state_plan/view/2548489</v>
      </c>
    </row>
    <row r="15" spans="1:11" ht="25.5">
      <c r="A15" s="1" t="s">
        <v>47</v>
      </c>
      <c r="B15" s="3" t="s">
        <v>48</v>
      </c>
      <c r="C15" s="4"/>
      <c r="D15" s="5" t="s">
        <v>21</v>
      </c>
      <c r="E15" s="6">
        <v>800</v>
      </c>
      <c r="F15" s="1" t="s">
        <v>11</v>
      </c>
      <c r="G15" s="7">
        <v>42947</v>
      </c>
      <c r="H15" s="8">
        <v>42948.125</v>
      </c>
      <c r="I15" s="1" t="s">
        <v>49</v>
      </c>
      <c r="J15" s="1" t="s">
        <v>30</v>
      </c>
      <c r="K15" s="9" t="str">
        <f>HYPERLINK("https://my.zakupki.prom.ua/cabinet/purchases/state_plan/view/2548393")</f>
        <v>https://my.zakupki.prom.ua/cabinet/purchases/state_plan/view/2548393</v>
      </c>
    </row>
    <row r="16" spans="1:11" ht="25.5">
      <c r="A16" s="1" t="s">
        <v>50</v>
      </c>
      <c r="B16" s="3" t="s">
        <v>51</v>
      </c>
      <c r="C16" s="4"/>
      <c r="D16" s="5" t="s">
        <v>21</v>
      </c>
      <c r="E16" s="6">
        <v>1224</v>
      </c>
      <c r="F16" s="1" t="s">
        <v>11</v>
      </c>
      <c r="G16" s="7">
        <v>42937</v>
      </c>
      <c r="H16" s="8">
        <v>42917.125</v>
      </c>
      <c r="I16" s="1" t="s">
        <v>51</v>
      </c>
      <c r="J16" s="1" t="s">
        <v>30</v>
      </c>
      <c r="K16" s="9" t="str">
        <f>HYPERLINK("https://my.zakupki.prom.ua/cabinet/purchases/state_plan/view/2509963")</f>
        <v>https://my.zakupki.prom.ua/cabinet/purchases/state_plan/view/2509963</v>
      </c>
    </row>
    <row r="17" spans="1:11" ht="25.5">
      <c r="A17" s="1" t="s">
        <v>52</v>
      </c>
      <c r="B17" s="3" t="s">
        <v>53</v>
      </c>
      <c r="C17" s="4"/>
      <c r="D17" s="5" t="s">
        <v>21</v>
      </c>
      <c r="E17" s="6">
        <v>564</v>
      </c>
      <c r="F17" s="1" t="s">
        <v>11</v>
      </c>
      <c r="G17" s="7">
        <v>42937</v>
      </c>
      <c r="H17" s="8">
        <v>42917.125</v>
      </c>
      <c r="I17" s="1" t="s">
        <v>54</v>
      </c>
      <c r="J17" s="1" t="s">
        <v>30</v>
      </c>
      <c r="K17" s="9" t="str">
        <f>HYPERLINK("https://my.zakupki.prom.ua/cabinet/purchases/state_plan/view/2509943")</f>
        <v>https://my.zakupki.prom.ua/cabinet/purchases/state_plan/view/2509943</v>
      </c>
    </row>
    <row r="18" spans="1:11" ht="51">
      <c r="A18" s="1" t="s">
        <v>55</v>
      </c>
      <c r="B18" s="3" t="s">
        <v>56</v>
      </c>
      <c r="C18" s="4"/>
      <c r="D18" s="5" t="s">
        <v>21</v>
      </c>
      <c r="E18" s="6">
        <v>2999</v>
      </c>
      <c r="F18" s="1" t="s">
        <v>11</v>
      </c>
      <c r="G18" s="7">
        <v>42937</v>
      </c>
      <c r="H18" s="8">
        <v>42917.125</v>
      </c>
      <c r="I18" s="1" t="s">
        <v>43</v>
      </c>
      <c r="J18" s="1" t="s">
        <v>30</v>
      </c>
      <c r="K18" s="9" t="str">
        <f>HYPERLINK("https://my.zakupki.prom.ua/cabinet/purchases/state_plan/view/2509845")</f>
        <v>https://my.zakupki.prom.ua/cabinet/purchases/state_plan/view/2509845</v>
      </c>
    </row>
    <row r="19" spans="1:11" ht="25.5">
      <c r="A19" s="1" t="s">
        <v>57</v>
      </c>
      <c r="B19" s="3" t="s">
        <v>58</v>
      </c>
      <c r="C19" s="4"/>
      <c r="D19" s="5" t="s">
        <v>21</v>
      </c>
      <c r="E19" s="6">
        <v>65513</v>
      </c>
      <c r="F19" s="1" t="s">
        <v>11</v>
      </c>
      <c r="G19" s="7">
        <v>42916</v>
      </c>
      <c r="H19" s="8">
        <v>42736.083333333336</v>
      </c>
      <c r="I19" s="1" t="s">
        <v>59</v>
      </c>
      <c r="J19" s="1" t="s">
        <v>60</v>
      </c>
      <c r="K19" s="9" t="str">
        <f>HYPERLINK("https://my.zakupki.prom.ua/cabinet/purchases/state_plan/view/2414978")</f>
        <v>https://my.zakupki.prom.ua/cabinet/purchases/state_plan/view/2414978</v>
      </c>
    </row>
    <row r="20" spans="1:11" ht="38.25">
      <c r="A20" s="1" t="s">
        <v>61</v>
      </c>
      <c r="B20" s="3" t="s">
        <v>62</v>
      </c>
      <c r="C20" s="4" t="s">
        <v>63</v>
      </c>
      <c r="D20" s="5" t="s">
        <v>21</v>
      </c>
      <c r="E20" s="6">
        <v>4800</v>
      </c>
      <c r="F20" s="1" t="s">
        <v>11</v>
      </c>
      <c r="G20" s="7">
        <v>42916</v>
      </c>
      <c r="H20" s="8">
        <v>42736.083333333336</v>
      </c>
      <c r="I20" s="1" t="s">
        <v>43</v>
      </c>
      <c r="J20" s="1" t="s">
        <v>30</v>
      </c>
      <c r="K20" s="9" t="str">
        <f>HYPERLINK("https://my.zakupki.prom.ua/cabinet/purchases/state_plan/view/2414847")</f>
        <v>https://my.zakupki.prom.ua/cabinet/purchases/state_plan/view/2414847</v>
      </c>
    </row>
    <row r="21" spans="1:11" ht="76.5">
      <c r="A21" s="1" t="s">
        <v>64</v>
      </c>
      <c r="B21" s="3" t="s">
        <v>65</v>
      </c>
      <c r="C21" s="4" t="s">
        <v>66</v>
      </c>
      <c r="D21" s="5" t="s">
        <v>17</v>
      </c>
      <c r="E21" s="6">
        <v>11681</v>
      </c>
      <c r="F21" s="1" t="s">
        <v>11</v>
      </c>
      <c r="G21" s="7">
        <v>42916</v>
      </c>
      <c r="H21" s="8">
        <v>42736.083333333336</v>
      </c>
      <c r="I21" s="1" t="s">
        <v>67</v>
      </c>
      <c r="J21" s="1" t="s">
        <v>30</v>
      </c>
      <c r="K21" s="9" t="str">
        <f>HYPERLINK("https://my.zakupki.prom.ua/cabinet/purchases/state_plan/view/2414749")</f>
        <v>https://my.zakupki.prom.ua/cabinet/purchases/state_plan/view/2414749</v>
      </c>
    </row>
    <row r="22" spans="1:11" ht="25.5">
      <c r="A22" s="1" t="s">
        <v>68</v>
      </c>
      <c r="B22" s="3" t="s">
        <v>69</v>
      </c>
      <c r="C22" s="4" t="s">
        <v>70</v>
      </c>
      <c r="D22" s="5" t="s">
        <v>17</v>
      </c>
      <c r="E22" s="6">
        <v>5400</v>
      </c>
      <c r="F22" s="1" t="s">
        <v>11</v>
      </c>
      <c r="G22" s="7">
        <v>42916</v>
      </c>
      <c r="H22" s="8">
        <v>42736.083333333336</v>
      </c>
      <c r="I22" s="1" t="s">
        <v>71</v>
      </c>
      <c r="J22" s="1" t="s">
        <v>30</v>
      </c>
      <c r="K22" s="9" t="str">
        <f>HYPERLINK("https://my.zakupki.prom.ua/cabinet/purchases/state_plan/view/2414658")</f>
        <v>https://my.zakupki.prom.ua/cabinet/purchases/state_plan/view/2414658</v>
      </c>
    </row>
    <row r="23" spans="1:11" ht="51">
      <c r="A23" s="1" t="s">
        <v>72</v>
      </c>
      <c r="B23" s="3" t="s">
        <v>73</v>
      </c>
      <c r="C23" s="4" t="s">
        <v>74</v>
      </c>
      <c r="D23" s="5" t="s">
        <v>17</v>
      </c>
      <c r="E23" s="6">
        <v>5462.18</v>
      </c>
      <c r="F23" s="1" t="s">
        <v>11</v>
      </c>
      <c r="G23" s="7">
        <v>42916</v>
      </c>
      <c r="H23" s="8">
        <v>42736.083333333336</v>
      </c>
      <c r="I23" s="1" t="s">
        <v>75</v>
      </c>
      <c r="J23" s="1"/>
      <c r="K23" s="9" t="str">
        <f>HYPERLINK("https://my.zakupki.prom.ua/cabinet/purchases/state_plan/view/2414641")</f>
        <v>https://my.zakupki.prom.ua/cabinet/purchases/state_plan/view/2414641</v>
      </c>
    </row>
    <row r="24" spans="1:11" ht="38.25">
      <c r="A24" s="1" t="s">
        <v>76</v>
      </c>
      <c r="B24" s="3" t="s">
        <v>77</v>
      </c>
      <c r="C24" s="4" t="s">
        <v>78</v>
      </c>
      <c r="D24" s="5" t="s">
        <v>21</v>
      </c>
      <c r="E24" s="6">
        <v>11143.44</v>
      </c>
      <c r="F24" s="1" t="s">
        <v>11</v>
      </c>
      <c r="G24" s="7">
        <v>42916</v>
      </c>
      <c r="H24" s="8">
        <v>42736.083333333336</v>
      </c>
      <c r="I24" s="1" t="s">
        <v>79</v>
      </c>
      <c r="J24" s="1" t="s">
        <v>30</v>
      </c>
      <c r="K24" s="9" t="str">
        <f>HYPERLINK("https://my.zakupki.prom.ua/cabinet/purchases/state_plan/view/2414543")</f>
        <v>https://my.zakupki.prom.ua/cabinet/purchases/state_plan/view/2414543</v>
      </c>
    </row>
    <row r="25" spans="1:11" ht="38.25">
      <c r="A25" s="1" t="s">
        <v>80</v>
      </c>
      <c r="B25" s="3" t="s">
        <v>81</v>
      </c>
      <c r="C25" s="4" t="s">
        <v>82</v>
      </c>
      <c r="D25" s="5" t="s">
        <v>21</v>
      </c>
      <c r="E25" s="6">
        <v>53460</v>
      </c>
      <c r="F25" s="1" t="s">
        <v>11</v>
      </c>
      <c r="G25" s="7">
        <v>42902</v>
      </c>
      <c r="H25" s="8">
        <v>42887.125</v>
      </c>
      <c r="I25" s="1" t="s">
        <v>83</v>
      </c>
      <c r="J25" s="1" t="s">
        <v>84</v>
      </c>
      <c r="K25" s="9" t="str">
        <f>HYPERLINK("https://my.zakupki.prom.ua/cabinet/purchases/state_plan/view/2355480")</f>
        <v>https://my.zakupki.prom.ua/cabinet/purchases/state_plan/view/2355480</v>
      </c>
    </row>
    <row r="26" spans="1:11" ht="38.25">
      <c r="A26" s="1" t="s">
        <v>85</v>
      </c>
      <c r="B26" s="3" t="s">
        <v>86</v>
      </c>
      <c r="C26" s="4" t="s">
        <v>82</v>
      </c>
      <c r="D26" s="5" t="s">
        <v>21</v>
      </c>
      <c r="E26" s="6">
        <v>199996</v>
      </c>
      <c r="F26" s="1" t="s">
        <v>11</v>
      </c>
      <c r="G26" s="7">
        <v>42902</v>
      </c>
      <c r="H26" s="8">
        <v>42887.125</v>
      </c>
      <c r="I26" s="1" t="s">
        <v>87</v>
      </c>
      <c r="J26" s="1" t="s">
        <v>84</v>
      </c>
      <c r="K26" s="9" t="str">
        <f>HYPERLINK("https://my.zakupki.prom.ua/cabinet/purchases/state_plan/view/2355468")</f>
        <v>https://my.zakupki.prom.ua/cabinet/purchases/state_plan/view/2355468</v>
      </c>
    </row>
    <row r="27" spans="1:11" ht="12.75">
      <c r="A27" s="1" t="s">
        <v>88</v>
      </c>
      <c r="B27" s="3" t="s">
        <v>12</v>
      </c>
      <c r="C27" s="4"/>
      <c r="D27" s="5" t="s">
        <v>89</v>
      </c>
      <c r="E27" s="6">
        <v>540000</v>
      </c>
      <c r="F27" s="1" t="s">
        <v>11</v>
      </c>
      <c r="G27" s="7">
        <v>42746</v>
      </c>
      <c r="H27" s="8">
        <v>42736.083333333336</v>
      </c>
      <c r="I27" s="1" t="s">
        <v>90</v>
      </c>
      <c r="J27" s="1" t="s">
        <v>13</v>
      </c>
      <c r="K27" s="9" t="str">
        <f>HYPERLINK("https://my.zakupki.prom.ua/cabinet/purchases/state_plan/view/932282")</f>
        <v>https://my.zakupki.prom.ua/cabinet/purchases/state_plan/view/932282</v>
      </c>
    </row>
    <row r="28" spans="1:11" ht="12.75">
      <c r="A28" s="1" t="s">
        <v>91</v>
      </c>
      <c r="B28" s="3" t="s">
        <v>92</v>
      </c>
      <c r="C28" s="4"/>
      <c r="D28" s="5" t="s">
        <v>17</v>
      </c>
      <c r="E28" s="6">
        <v>42569</v>
      </c>
      <c r="F28" s="1" t="s">
        <v>11</v>
      </c>
      <c r="G28" s="7">
        <v>42730</v>
      </c>
      <c r="H28" s="8">
        <v>42736.083333333336</v>
      </c>
      <c r="I28" s="1" t="s">
        <v>93</v>
      </c>
      <c r="J28" s="1" t="s">
        <v>94</v>
      </c>
      <c r="K28" s="9" t="str">
        <f>HYPERLINK("https://my.zakupki.prom.ua/cabinet/purchases/state_plan/view/830481")</f>
        <v>https://my.zakupki.prom.ua/cabinet/purchases/state_plan/view/830481</v>
      </c>
    </row>
    <row r="29" spans="1:11" ht="12.75">
      <c r="A29" s="1" t="s">
        <v>95</v>
      </c>
      <c r="B29" s="3" t="s">
        <v>96</v>
      </c>
      <c r="C29" s="4"/>
      <c r="D29" s="5" t="s">
        <v>17</v>
      </c>
      <c r="E29" s="6">
        <v>8138</v>
      </c>
      <c r="F29" s="1" t="s">
        <v>11</v>
      </c>
      <c r="G29" s="7">
        <v>42730</v>
      </c>
      <c r="H29" s="8">
        <v>42736.083333333336</v>
      </c>
      <c r="I29" s="1" t="s">
        <v>97</v>
      </c>
      <c r="J29" s="1" t="s">
        <v>94</v>
      </c>
      <c r="K29" s="9" t="str">
        <f>HYPERLINK("https://my.zakupki.prom.ua/cabinet/purchases/state_plan/view/830444")</f>
        <v>https://my.zakupki.prom.ua/cabinet/purchases/state_plan/view/830444</v>
      </c>
    </row>
    <row r="30" spans="1:11" ht="12.75">
      <c r="A30" s="1" t="s">
        <v>98</v>
      </c>
      <c r="B30" s="3" t="s">
        <v>99</v>
      </c>
      <c r="C30" s="4"/>
      <c r="D30" s="5" t="s">
        <v>17</v>
      </c>
      <c r="E30" s="6">
        <v>12458</v>
      </c>
      <c r="F30" s="1" t="s">
        <v>11</v>
      </c>
      <c r="G30" s="7">
        <v>42730</v>
      </c>
      <c r="H30" s="8">
        <v>42736.083333333336</v>
      </c>
      <c r="I30" s="1" t="s">
        <v>100</v>
      </c>
      <c r="J30" s="1" t="s">
        <v>94</v>
      </c>
      <c r="K30" s="9" t="str">
        <f>HYPERLINK("https://my.zakupki.prom.ua/cabinet/purchases/state_plan/view/830436")</f>
        <v>https://my.zakupki.prom.ua/cabinet/purchases/state_plan/view/830436</v>
      </c>
    </row>
    <row r="31" spans="1:11" ht="25.5">
      <c r="A31" s="1" t="s">
        <v>101</v>
      </c>
      <c r="B31" s="3" t="s">
        <v>102</v>
      </c>
      <c r="C31" s="4"/>
      <c r="D31" s="5" t="s">
        <v>21</v>
      </c>
      <c r="E31" s="6">
        <v>79645</v>
      </c>
      <c r="F31" s="1" t="s">
        <v>11</v>
      </c>
      <c r="G31" s="7">
        <v>42730</v>
      </c>
      <c r="H31" s="8">
        <v>42705.083333333336</v>
      </c>
      <c r="I31" s="1" t="s">
        <v>103</v>
      </c>
      <c r="J31" s="1" t="s">
        <v>94</v>
      </c>
      <c r="K31" s="9" t="str">
        <f>HYPERLINK("https://my.zakupki.prom.ua/cabinet/purchases/state_plan/view/830432")</f>
        <v>https://my.zakupki.prom.ua/cabinet/purchases/state_plan/view/830432</v>
      </c>
    </row>
    <row r="32" spans="1:11" ht="12.75">
      <c r="A32" s="1" t="s">
        <v>104</v>
      </c>
      <c r="B32" s="3" t="s">
        <v>105</v>
      </c>
      <c r="C32" s="4"/>
      <c r="D32" s="5" t="s">
        <v>17</v>
      </c>
      <c r="E32" s="6">
        <v>105450</v>
      </c>
      <c r="F32" s="1" t="s">
        <v>11</v>
      </c>
      <c r="G32" s="7">
        <v>42730</v>
      </c>
      <c r="H32" s="8">
        <v>42705.083333333336</v>
      </c>
      <c r="I32" s="1" t="s">
        <v>106</v>
      </c>
      <c r="J32" s="1" t="s">
        <v>94</v>
      </c>
      <c r="K32" s="9" t="str">
        <f>HYPERLINK("https://my.zakupki.prom.ua/cabinet/purchases/state_plan/view/830426")</f>
        <v>https://my.zakupki.prom.ua/cabinet/purchases/state_plan/view/830426</v>
      </c>
    </row>
    <row r="33" spans="1:11" ht="12.75">
      <c r="A33" s="1" t="s">
        <v>107</v>
      </c>
      <c r="B33" s="3" t="s">
        <v>108</v>
      </c>
      <c r="C33" s="4"/>
      <c r="D33" s="5" t="s">
        <v>17</v>
      </c>
      <c r="E33" s="6">
        <v>49000</v>
      </c>
      <c r="F33" s="1" t="s">
        <v>11</v>
      </c>
      <c r="G33" s="7">
        <v>42730</v>
      </c>
      <c r="H33" s="8">
        <v>42705.083333333336</v>
      </c>
      <c r="I33" s="1" t="s">
        <v>109</v>
      </c>
      <c r="J33" s="1" t="s">
        <v>94</v>
      </c>
      <c r="K33" s="9" t="str">
        <f>HYPERLINK("https://my.zakupki.prom.ua/cabinet/purchases/state_plan/view/830420")</f>
        <v>https://my.zakupki.prom.ua/cabinet/purchases/state_plan/view/830420</v>
      </c>
    </row>
    <row r="34" spans="1:11" ht="25.5">
      <c r="A34" s="1" t="s">
        <v>110</v>
      </c>
      <c r="B34" s="3" t="s">
        <v>111</v>
      </c>
      <c r="C34" s="4"/>
      <c r="D34" s="5" t="s">
        <v>17</v>
      </c>
      <c r="E34" s="6">
        <v>74635</v>
      </c>
      <c r="F34" s="1" t="s">
        <v>11</v>
      </c>
      <c r="G34" s="7">
        <v>42730</v>
      </c>
      <c r="H34" s="8">
        <v>42705.083333333336</v>
      </c>
      <c r="I34" s="1" t="s">
        <v>112</v>
      </c>
      <c r="J34" s="1" t="s">
        <v>94</v>
      </c>
      <c r="K34" s="9" t="str">
        <f>HYPERLINK("https://my.zakupki.prom.ua/cabinet/purchases/state_plan/view/830413")</f>
        <v>https://my.zakupki.prom.ua/cabinet/purchases/state_plan/view/830413</v>
      </c>
    </row>
    <row r="35" spans="1:11" ht="12.75">
      <c r="A35" s="1" t="s">
        <v>113</v>
      </c>
      <c r="B35" s="3" t="s">
        <v>114</v>
      </c>
      <c r="C35" s="4"/>
      <c r="D35" s="5" t="s">
        <v>17</v>
      </c>
      <c r="E35" s="6">
        <v>82520.39</v>
      </c>
      <c r="F35" s="1" t="s">
        <v>11</v>
      </c>
      <c r="G35" s="7">
        <v>42730</v>
      </c>
      <c r="H35" s="8">
        <v>42705.083333333336</v>
      </c>
      <c r="I35" s="1" t="s">
        <v>115</v>
      </c>
      <c r="J35" s="1" t="s">
        <v>94</v>
      </c>
      <c r="K35" s="9" t="str">
        <f>HYPERLINK("https://my.zakupki.prom.ua/cabinet/purchases/state_plan/view/830276")</f>
        <v>https://my.zakupki.prom.ua/cabinet/purchases/state_plan/view/830276</v>
      </c>
    </row>
    <row r="36" spans="1:11" ht="12.75">
      <c r="A36" s="1" t="s">
        <v>116</v>
      </c>
      <c r="B36" s="3" t="s">
        <v>117</v>
      </c>
      <c r="C36" s="4"/>
      <c r="D36" s="5" t="s">
        <v>17</v>
      </c>
      <c r="E36" s="6">
        <v>108838</v>
      </c>
      <c r="F36" s="1" t="s">
        <v>11</v>
      </c>
      <c r="G36" s="7">
        <v>42730</v>
      </c>
      <c r="H36" s="8">
        <v>42705.083333333336</v>
      </c>
      <c r="I36" s="1" t="s">
        <v>118</v>
      </c>
      <c r="J36" s="1" t="s">
        <v>94</v>
      </c>
      <c r="K36" s="9" t="str">
        <f>HYPERLINK("https://my.zakupki.prom.ua/cabinet/purchases/state_plan/view/830264")</f>
        <v>https://my.zakupki.prom.ua/cabinet/purchases/state_plan/view/830264</v>
      </c>
    </row>
    <row r="37" spans="1:11" ht="25.5">
      <c r="A37" s="1" t="s">
        <v>119</v>
      </c>
      <c r="B37" s="3" t="s">
        <v>120</v>
      </c>
      <c r="C37" s="4"/>
      <c r="D37" s="5" t="s">
        <v>17</v>
      </c>
      <c r="E37" s="6">
        <v>199928</v>
      </c>
      <c r="F37" s="1" t="s">
        <v>11</v>
      </c>
      <c r="G37" s="7">
        <v>42730</v>
      </c>
      <c r="H37" s="8">
        <v>42705.083333333336</v>
      </c>
      <c r="I37" s="1" t="s">
        <v>121</v>
      </c>
      <c r="J37" s="1" t="s">
        <v>94</v>
      </c>
      <c r="K37" s="9" t="str">
        <f>HYPERLINK("https://my.zakupki.prom.ua/cabinet/purchases/state_plan/view/830253")</f>
        <v>https://my.zakupki.prom.ua/cabinet/purchases/state_plan/view/830253</v>
      </c>
    </row>
    <row r="38" spans="1:11" ht="12.75">
      <c r="A38" s="1" t="s">
        <v>122</v>
      </c>
      <c r="B38" s="3" t="s">
        <v>123</v>
      </c>
      <c r="C38" s="4"/>
      <c r="D38" s="5" t="s">
        <v>17</v>
      </c>
      <c r="E38" s="6">
        <v>111416.5</v>
      </c>
      <c r="F38" s="1" t="s">
        <v>11</v>
      </c>
      <c r="G38" s="7">
        <v>42730</v>
      </c>
      <c r="H38" s="8">
        <v>42705.083333333336</v>
      </c>
      <c r="I38" s="1" t="s">
        <v>124</v>
      </c>
      <c r="J38" s="1" t="s">
        <v>94</v>
      </c>
      <c r="K38" s="9" t="str">
        <f>HYPERLINK("https://my.zakupki.prom.ua/cabinet/purchases/state_plan/view/830242")</f>
        <v>https://my.zakupki.prom.ua/cabinet/purchases/state_plan/view/830242</v>
      </c>
    </row>
    <row r="39" spans="1:11" ht="12.75">
      <c r="A39" s="1" t="s">
        <v>125</v>
      </c>
      <c r="B39" s="3" t="s">
        <v>126</v>
      </c>
      <c r="C39" s="4"/>
      <c r="D39" s="5" t="s">
        <v>17</v>
      </c>
      <c r="E39" s="6">
        <v>3766</v>
      </c>
      <c r="F39" s="1" t="s">
        <v>11</v>
      </c>
      <c r="G39" s="7">
        <v>42730</v>
      </c>
      <c r="H39" s="8">
        <v>42705.083333333336</v>
      </c>
      <c r="I39" s="1" t="s">
        <v>127</v>
      </c>
      <c r="J39" s="1" t="s">
        <v>94</v>
      </c>
      <c r="K39" s="9" t="str">
        <f>HYPERLINK("https://my.zakupki.prom.ua/cabinet/purchases/state_plan/view/830224")</f>
        <v>https://my.zakupki.prom.ua/cabinet/purchases/state_plan/view/830224</v>
      </c>
    </row>
    <row r="40" spans="1:11" ht="12.75">
      <c r="A40" s="1" t="s">
        <v>128</v>
      </c>
      <c r="B40" s="3" t="s">
        <v>129</v>
      </c>
      <c r="C40" s="4"/>
      <c r="D40" s="5" t="s">
        <v>17</v>
      </c>
      <c r="E40" s="6">
        <v>91206.2</v>
      </c>
      <c r="F40" s="1" t="s">
        <v>11</v>
      </c>
      <c r="G40" s="7">
        <v>42730</v>
      </c>
      <c r="H40" s="8">
        <v>42705.083333333336</v>
      </c>
      <c r="I40" s="1" t="s">
        <v>130</v>
      </c>
      <c r="J40" s="1" t="s">
        <v>94</v>
      </c>
      <c r="K40" s="9" t="str">
        <f>HYPERLINK("https://my.zakupki.prom.ua/cabinet/purchases/state_plan/view/830123")</f>
        <v>https://my.zakupki.prom.ua/cabinet/purchases/state_plan/view/830123</v>
      </c>
    </row>
    <row r="41" spans="1:11" ht="12.75">
      <c r="A41" s="1" t="s">
        <v>131</v>
      </c>
      <c r="B41" s="3" t="s">
        <v>132</v>
      </c>
      <c r="C41" s="4"/>
      <c r="D41" s="5" t="s">
        <v>17</v>
      </c>
      <c r="E41" s="6">
        <v>192863</v>
      </c>
      <c r="F41" s="1" t="s">
        <v>11</v>
      </c>
      <c r="G41" s="7">
        <v>42730</v>
      </c>
      <c r="H41" s="8">
        <v>42705.083333333336</v>
      </c>
      <c r="I41" s="1" t="s">
        <v>133</v>
      </c>
      <c r="J41" s="1" t="s">
        <v>94</v>
      </c>
      <c r="K41" s="9" t="str">
        <f>HYPERLINK("https://my.zakupki.prom.ua/cabinet/purchases/state_plan/view/830109")</f>
        <v>https://my.zakupki.prom.ua/cabinet/purchases/state_plan/view/830109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Мартынюк</dc:creator>
  <cp:keywords/>
  <dc:description/>
  <cp:lastModifiedBy>Lena</cp:lastModifiedBy>
  <dcterms:created xsi:type="dcterms:W3CDTF">2017-11-23T09:44:33Z</dcterms:created>
  <dcterms:modified xsi:type="dcterms:W3CDTF">2017-11-23T09:52:59Z</dcterms:modified>
  <cp:category/>
  <cp:version/>
  <cp:contentType/>
  <cp:contentStatus/>
</cp:coreProperties>
</file>